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fgovbr-my.sharepoint.com/personal/celio_csl_pf_gov_br/Documents/POLICIA FEDERAL/UPLAN/ELEVADORES - MANUTENÇÃO/DEFINITIVO/"/>
    </mc:Choice>
  </mc:AlternateContent>
  <xr:revisionPtr revIDLastSave="87" documentId="8_{185310A3-795B-45AB-83EB-ADFA75DC6C07}" xr6:coauthVersionLast="47" xr6:coauthVersionMax="47" xr10:uidLastSave="{004C738F-E01D-412C-AAB7-881888F2A9F6}"/>
  <bookViews>
    <workbookView xWindow="-90" yWindow="-90" windowWidth="28980" windowHeight="15780" activeTab="1" xr2:uid="{528F7C91-142C-4F85-A4B5-09A39AC325BF}"/>
  </bookViews>
  <sheets>
    <sheet name="Materiais" sheetId="1" r:id="rId1"/>
    <sheet name="Proposta Geral" sheetId="5" r:id="rId2"/>
    <sheet name="CILT" sheetId="8" r:id="rId3"/>
  </sheets>
  <definedNames>
    <definedName name="_xlnm.Print_Area" localSheetId="2">CILT!$B$2:$L$12</definedName>
    <definedName name="_xlnm.Print_Area" localSheetId="0">Materiais!$B$2:$J$24</definedName>
    <definedName name="_xlnm.Print_Area" localSheetId="1">'Proposta Geral'!$B$2:$I$26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5" l="1"/>
  <c r="I14" i="5"/>
  <c r="I15" i="5"/>
  <c r="I12" i="5"/>
  <c r="K3" i="8"/>
  <c r="H4" i="1" s="1"/>
  <c r="H5" i="1" l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G5" i="1"/>
  <c r="G4" i="1"/>
  <c r="I4" i="1" s="1"/>
  <c r="J4" i="1" s="1"/>
  <c r="I6" i="1" l="1"/>
  <c r="J6" i="1" s="1"/>
  <c r="I9" i="1"/>
  <c r="J9" i="1" s="1"/>
  <c r="I10" i="1"/>
  <c r="J10" i="1" s="1"/>
  <c r="I13" i="1"/>
  <c r="J13" i="1" s="1"/>
  <c r="I20" i="1"/>
  <c r="J20" i="1" s="1"/>
  <c r="I17" i="1"/>
  <c r="J17" i="1" s="1"/>
  <c r="I12" i="1"/>
  <c r="J12" i="1" s="1"/>
  <c r="I16" i="1"/>
  <c r="J16" i="1" s="1"/>
  <c r="G24" i="1"/>
  <c r="I5" i="1"/>
  <c r="J5" i="1" s="1"/>
  <c r="I18" i="1"/>
  <c r="J18" i="1" s="1"/>
  <c r="I15" i="1"/>
  <c r="J15" i="1" s="1"/>
  <c r="I7" i="1"/>
  <c r="J7" i="1" s="1"/>
  <c r="I8" i="1"/>
  <c r="J8" i="1" s="1"/>
  <c r="I11" i="1"/>
  <c r="J11" i="1" s="1"/>
  <c r="I14" i="1"/>
  <c r="I21" i="1"/>
  <c r="J21" i="1" s="1"/>
  <c r="I22" i="1"/>
  <c r="J22" i="1" s="1"/>
  <c r="I19" i="1"/>
  <c r="J19" i="1" s="1"/>
  <c r="I23" i="1"/>
  <c r="J23" i="1" s="1"/>
  <c r="I24" i="1" l="1"/>
  <c r="J14" i="1"/>
  <c r="J24" i="1" s="1"/>
  <c r="H16" i="5" s="1"/>
  <c r="H17" i="5" l="1"/>
  <c r="I16" i="5"/>
  <c r="I17" i="5" s="1"/>
</calcChain>
</file>

<file path=xl/sharedStrings.xml><?xml version="1.0" encoding="utf-8"?>
<sst xmlns="http://schemas.openxmlformats.org/spreadsheetml/2006/main" count="107" uniqueCount="76">
  <si>
    <t>TOTAL</t>
  </si>
  <si>
    <t>CORREIAS</t>
  </si>
  <si>
    <t>SUSPENSÕES DE PORTA</t>
  </si>
  <si>
    <t>CORREDIÇA</t>
  </si>
  <si>
    <t>BOTÕES</t>
  </si>
  <si>
    <t>CHAVE FIM DE CURSO</t>
  </si>
  <si>
    <t>Nº</t>
  </si>
  <si>
    <t>DESCRIÇÃO</t>
  </si>
  <si>
    <t>UNIDADE</t>
  </si>
  <si>
    <t>VALOR UNITÁRIO</t>
  </si>
  <si>
    <t>Unidade</t>
  </si>
  <si>
    <t>Grupo</t>
  </si>
  <si>
    <t>Itens</t>
  </si>
  <si>
    <t>Especificação</t>
  </si>
  <si>
    <t>Qte</t>
  </si>
  <si>
    <t>Valor Unitário</t>
  </si>
  <si>
    <t>Valor Anual</t>
  </si>
  <si>
    <t>Mês</t>
  </si>
  <si>
    <t>CATSER
CATMAT</t>
  </si>
  <si>
    <t>Previsão de fornecimento de peças e materiais 
para manutenções dos elevadores</t>
  </si>
  <si>
    <r>
      <t xml:space="preserve">Serviço de conservação e manutenção 
preventiva, corretiva e emergencial de </t>
    </r>
    <r>
      <rPr>
        <b/>
        <sz val="11"/>
        <color theme="1"/>
        <rFont val="Calibri"/>
        <family val="2"/>
        <scheme val="minor"/>
      </rPr>
      <t>1 Elevador marca ThyssenKrupp, linha Frequencedyne, modelo 59992, capacidade  1.050kg, 2 paradas</t>
    </r>
  </si>
  <si>
    <r>
      <t xml:space="preserve">Serviço de conservação e manutenção 
preventiva, corretiva e emergencial de </t>
    </r>
    <r>
      <rPr>
        <b/>
        <sz val="11"/>
        <color theme="1"/>
        <rFont val="Calibri"/>
        <family val="2"/>
        <scheme val="minor"/>
      </rPr>
      <t>1 Plataforma Elevatória marca DW Elevadores, linha Acess Basic, modelo Basic Acess 05, capacidade  250kg, 1 parada</t>
    </r>
  </si>
  <si>
    <r>
      <t xml:space="preserve">Serviço de conservação e manutenção 
preventiva, corretiva e emergencial de </t>
    </r>
    <r>
      <rPr>
        <b/>
        <sz val="11"/>
        <color theme="1"/>
        <rFont val="Calibri"/>
        <family val="2"/>
        <scheme val="minor"/>
      </rPr>
      <t>1 Elevador marca Otis, linha Otis Solution, modelo A-VW2-1010-9A-M, capacidade  750kg, 4 paradas</t>
    </r>
  </si>
  <si>
    <r>
      <t xml:space="preserve">Serviço de conservação e manutenção 
preventiva, corretiva e emergencial de </t>
    </r>
    <r>
      <rPr>
        <b/>
        <sz val="11"/>
        <color theme="1"/>
        <rFont val="Calibri"/>
        <family val="2"/>
        <scheme val="minor"/>
      </rPr>
      <t>1 Elevador marca Atlas Schindler, modelo Schindler 3300, capacidade  675kg, 3 paradas</t>
    </r>
  </si>
  <si>
    <t>TOTAL ANUAL</t>
  </si>
  <si>
    <t>CILT</t>
  </si>
  <si>
    <t>Composição do BDI sugerida</t>
  </si>
  <si>
    <t>Intervalos admissíveis sem justificativa</t>
  </si>
  <si>
    <t>1º Quartil</t>
  </si>
  <si>
    <t>Médio</t>
  </si>
  <si>
    <t>3º Quartil</t>
  </si>
  <si>
    <t>Limites = 11,10% a 16,80%</t>
  </si>
  <si>
    <t>Lucro (L)</t>
  </si>
  <si>
    <t>PIS</t>
  </si>
  <si>
    <t>COFINS</t>
  </si>
  <si>
    <t>ISS</t>
  </si>
  <si>
    <t>CPRB - Lei 12.546/11</t>
  </si>
  <si>
    <t>A empresa licitante deverá apresentar o BDI de acordo com seu regime de tributação e classificação.</t>
  </si>
  <si>
    <t>3.1</t>
  </si>
  <si>
    <t>3.2</t>
  </si>
  <si>
    <t>3.3</t>
  </si>
  <si>
    <t>3.4</t>
  </si>
  <si>
    <t>Administração Central (Custos Indiretos - CI)</t>
  </si>
  <si>
    <t>Tributos (T)</t>
  </si>
  <si>
    <t>CILT=((1+CI)x(1+L))/(1-T)</t>
  </si>
  <si>
    <t>CILT Proposto</t>
  </si>
  <si>
    <t>Composição de CILT Adotada</t>
  </si>
  <si>
    <r>
      <t xml:space="preserve">PLANILHA DE COMPOSIÇÃO DA CILT - MATERIAIS E EQUIPAMENTOS
</t>
    </r>
    <r>
      <rPr>
        <sz val="12"/>
        <color theme="0"/>
        <rFont val="Calibri"/>
        <family val="2"/>
        <scheme val="minor"/>
      </rPr>
      <t>(método de cálculo adaptado do método do BDI, conforme TCU)</t>
    </r>
  </si>
  <si>
    <t>Observações:
i) Composição do BDI, intervalos admissíveis e fórmula de cálculo nos termos do Acórdão 2622/2013 do TCU. Foi considerado, por similaridade, o item construção de edifícios.
ii) Tributos adotados = PIS+COFINS+ISS</t>
  </si>
  <si>
    <t>RELAÇÃO PEÇAS E MATERIAS</t>
  </si>
  <si>
    <t>FECHOS (TRINCOS) ELETROMECÂNICOS</t>
  </si>
  <si>
    <t>ÓLEO LUBRIFICANTE (20 litros)</t>
  </si>
  <si>
    <t>PAINÉIS INDICADORES (Placa eletrônica IPD)</t>
  </si>
  <si>
    <t>VENTILADOR RETANGULAR PARA CABINE DE ELEVADOR</t>
  </si>
  <si>
    <t>BUCHAS DE ACOPLAMENTO</t>
  </si>
  <si>
    <t>CONTATOS DE PORTAS EV CURTO</t>
  </si>
  <si>
    <t>CONTATORES TRIPOLAR 32A</t>
  </si>
  <si>
    <t>ROLDANAS 50mm PARA PORTA</t>
  </si>
  <si>
    <t>CHAVE ARTICULADA PARA DESTRAVAR TRINCO</t>
  </si>
  <si>
    <t>SENSORES INDUTIVO PARA ELEVADORES</t>
  </si>
  <si>
    <t>AMORTECEDOR PARA PORTA DE PAVIMENTO</t>
  </si>
  <si>
    <t>LAMPADAS LED TUBULAR 16W</t>
  </si>
  <si>
    <t>VISOR DE ACRILICO PARA IPD (Indicador Digital de Posição)</t>
  </si>
  <si>
    <t>MOTOR DO OPERADOR DE PORTA</t>
  </si>
  <si>
    <t xml:space="preserve">ROLDANA 75mm COM ROLAMENTO </t>
  </si>
  <si>
    <r>
      <t xml:space="preserve">TOTAL </t>
    </r>
    <r>
      <rPr>
        <b/>
        <sz val="11"/>
        <color rgb="FFFFFF00"/>
        <rFont val="Calibri"/>
        <family val="2"/>
      </rPr>
      <t>ANUAL</t>
    </r>
    <r>
      <rPr>
        <b/>
        <sz val="11"/>
        <color theme="0"/>
        <rFont val="Calibri"/>
        <family val="2"/>
      </rPr>
      <t xml:space="preserve"> COM CILT</t>
    </r>
  </si>
  <si>
    <r>
      <t xml:space="preserve">ESTIMATIVA </t>
    </r>
    <r>
      <rPr>
        <b/>
        <sz val="11"/>
        <color rgb="FFFFFF00"/>
        <rFont val="Calibri"/>
        <family val="2"/>
      </rPr>
      <t>MENSAL</t>
    </r>
  </si>
  <si>
    <t>QTE ANUAL</t>
  </si>
  <si>
    <t>OBJETO:</t>
  </si>
  <si>
    <t>À Delegacia da Polícia Federal em Foz do Iguaçu</t>
  </si>
  <si>
    <t>Processo Administrativo nº 08389.007469/2024-50</t>
  </si>
  <si>
    <t>Dispensa de Licitação nº XX/2025-DPF/FIG/PR (UG 200366)</t>
  </si>
  <si>
    <t>A empresa (NOME DA EMPRESA) .............., (n° do CNPJ)..............., sediada (endereço completo)............................., tendo examinado minuciosamente os documentos relativos à Dispensa de Licitação acima citada, apresenta a sua proposta de preços conforme segue abaixo:</t>
  </si>
  <si>
    <t>Serviços contínuos de manutenção preventiva, preditiva, emergencial e corretiva de elevadores com fornecimento de peças e materiais nas cidades de Foz do Iguaçu/PR e Guaíra/PR.</t>
  </si>
  <si>
    <t>Outrossim, declaramos que:
1 - Propomos prestar, sob nossa integral responsabilidade, os serviços objeto desta licitação.
2 - Nos preços indicados acima estão incluídos, além dos serviços, todos os custos, benefícios, encargos, tributos e demais contribuições pertinentes.
3 – Declaramos que esta proposta é exequível e possuímos plena capacidade de executar o contrato nos valores acima mencionados.
4 – Declaramos conhecer a legislação de regência desta licitação e que todos os materiais serão fornecidos de acordo com as condições estabelecidas no Edital, o que conhecemos e aceitamos em todos os seus termos, inclusive quanto ao pagamento e outros.
5 – Declaramos, também, que nenhum direito a indenização ou a reembolso de quaisquer despesas nos será devido, caso a nossa proposta não seja aceita, seja qual for o motivo.
6 - Esta proposta é válida por 60 (sessenta) dias, a contar da data estabelecida para a sua apresentação. Assim sendo, até que o Contrato seja assinado, esta Proposta constituirá um compromisso de nossa parte, observadas as condições do Termo de Referência.
7 - Os pagamentos deverão ser creditados à conta corrente n.°_______, agência ______, Banco________.
8 – O responsável pela assinatura do Contrato, é o(a) Sr(a) ________, CPF n.º _______,endereço______, e-mail______.
9 - Os contatos poderão ser efetuados através do telefone ________, e do e-mail_____.</t>
  </si>
  <si>
    <t>Local, data
Assinatura:
Nome do Representante Legal da Empresa:
RG:
CPF:
Telefone/e-mail para eventual contato: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</si>
</sst>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164" formatCode="&quot;R$&quot;\ #,##0.00"/>
    <numFmt numFmtId="165" formatCode="#,##0.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9"/>
      <color theme="1"/>
      <name val="Calibri"/>
      <family val="2"/>
    </font>
    <font>
      <sz val="1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rgb="FFFFFF00"/>
      <name val="Calibri"/>
      <family val="2"/>
    </font>
    <font>
      <b/>
      <sz val="14"/>
      <color theme="4" tint="-0.249977111117893"/>
      <name val="Calibri"/>
      <family val="2"/>
      <scheme val="minor"/>
    </font>
    <font>
      <b/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A4C2F4"/>
      </patternFill>
    </fill>
    <fill>
      <patternFill patternType="solid">
        <fgColor theme="4"/>
        <bgColor rgb="FFA4C2F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rgb="FFD8D8D8"/>
      </patternFill>
    </fill>
    <fill>
      <patternFill patternType="solid">
        <fgColor theme="0"/>
        <bgColor rgb="FFD6E3BC"/>
      </patternFill>
    </fill>
    <fill>
      <patternFill patternType="solid">
        <fgColor theme="4"/>
        <bgColor rgb="FFFFD966"/>
      </patternFill>
    </fill>
    <fill>
      <patternFill patternType="solid">
        <fgColor theme="4"/>
        <bgColor rgb="FFD8D8D8"/>
      </patternFill>
    </fill>
    <fill>
      <patternFill patternType="solid">
        <fgColor theme="4"/>
        <bgColor rgb="FFDDD9C3"/>
      </patternFill>
    </fill>
  </fills>
  <borders count="10">
    <border>
      <left/>
      <right/>
      <top/>
      <bottom/>
      <diagonal/>
    </border>
    <border>
      <left/>
      <right/>
      <top style="medium">
        <color theme="4"/>
      </top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4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medium">
        <color theme="0"/>
      </top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 style="medium">
        <color theme="4"/>
      </right>
      <top/>
      <bottom style="medium">
        <color theme="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4" fillId="2" borderId="0" xfId="0" applyFont="1" applyFill="1" applyAlignment="1">
      <alignment vertical="center"/>
    </xf>
    <xf numFmtId="49" fontId="5" fillId="3" borderId="0" xfId="0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49" fontId="4" fillId="2" borderId="0" xfId="0" applyNumberFormat="1" applyFont="1" applyFill="1" applyAlignment="1">
      <alignment horizontal="center" vertical="center"/>
    </xf>
    <xf numFmtId="165" fontId="4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/>
    </xf>
    <xf numFmtId="0" fontId="8" fillId="5" borderId="1" xfId="0" applyFont="1" applyFill="1" applyBorder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49" fontId="8" fillId="4" borderId="2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49" fontId="9" fillId="5" borderId="2" xfId="0" applyNumberFormat="1" applyFont="1" applyFill="1" applyBorder="1" applyAlignment="1">
      <alignment horizontal="center" vertical="center"/>
    </xf>
    <xf numFmtId="164" fontId="8" fillId="5" borderId="3" xfId="0" applyNumberFormat="1" applyFont="1" applyFill="1" applyBorder="1" applyAlignment="1">
      <alignment vertical="center"/>
    </xf>
    <xf numFmtId="164" fontId="8" fillId="5" borderId="3" xfId="0" applyNumberFormat="1" applyFont="1" applyFill="1" applyBorder="1" applyAlignment="1">
      <alignment horizontal="center" vertical="center"/>
    </xf>
    <xf numFmtId="10" fontId="6" fillId="2" borderId="1" xfId="1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8" fontId="0" fillId="2" borderId="1" xfId="0" applyNumberFormat="1" applyFill="1" applyBorder="1" applyAlignment="1">
      <alignment horizontal="center" vertical="center"/>
    </xf>
    <xf numFmtId="8" fontId="11" fillId="5" borderId="1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Alignment="1">
      <alignment vertical="center"/>
    </xf>
    <xf numFmtId="0" fontId="0" fillId="2" borderId="0" xfId="0" applyFill="1"/>
    <xf numFmtId="10" fontId="0" fillId="2" borderId="0" xfId="0" applyNumberFormat="1" applyFill="1"/>
    <xf numFmtId="0" fontId="0" fillId="6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0" fontId="0" fillId="2" borderId="1" xfId="0" applyNumberForma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164" fontId="8" fillId="5" borderId="9" xfId="0" applyNumberFormat="1" applyFont="1" applyFill="1" applyBorder="1" applyAlignment="1">
      <alignment horizontal="center" vertical="center"/>
    </xf>
    <xf numFmtId="164" fontId="8" fillId="5" borderId="4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49" fontId="8" fillId="4" borderId="2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12" fillId="2" borderId="1" xfId="0" applyFont="1" applyFill="1" applyBorder="1"/>
    <xf numFmtId="0" fontId="13" fillId="8" borderId="4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10" fontId="0" fillId="2" borderId="1" xfId="0" applyNumberFormat="1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2" borderId="6" xfId="0" applyFill="1" applyBorder="1"/>
    <xf numFmtId="0" fontId="12" fillId="2" borderId="6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 vertical="center" wrapText="1"/>
    </xf>
    <xf numFmtId="0" fontId="15" fillId="2" borderId="6" xfId="0" applyFont="1" applyFill="1" applyBorder="1"/>
    <xf numFmtId="0" fontId="15" fillId="2" borderId="1" xfId="0" applyFont="1" applyFill="1" applyBorder="1"/>
    <xf numFmtId="0" fontId="13" fillId="9" borderId="7" xfId="0" applyFont="1" applyFill="1" applyBorder="1" applyAlignment="1">
      <alignment horizontal="center" vertical="center" wrapText="1"/>
    </xf>
    <xf numFmtId="0" fontId="14" fillId="5" borderId="7" xfId="0" applyFont="1" applyFill="1" applyBorder="1"/>
    <xf numFmtId="0" fontId="14" fillId="5" borderId="5" xfId="0" applyFont="1" applyFill="1" applyBorder="1"/>
    <xf numFmtId="10" fontId="13" fillId="10" borderId="7" xfId="0" applyNumberFormat="1" applyFont="1" applyFill="1" applyBorder="1" applyAlignment="1">
      <alignment horizontal="center" vertical="center" wrapText="1"/>
    </xf>
    <xf numFmtId="10" fontId="18" fillId="7" borderId="1" xfId="0" applyNumberFormat="1" applyFont="1" applyFill="1" applyBorder="1" applyAlignment="1">
      <alignment horizontal="center" vertical="center" wrapText="1"/>
    </xf>
    <xf numFmtId="0" fontId="19" fillId="2" borderId="0" xfId="0" applyFont="1" applyFill="1" applyAlignment="1">
      <alignment vertical="center"/>
    </xf>
    <xf numFmtId="0" fontId="15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1CBC2-2E1E-4719-9196-508C86F55B65}">
  <dimension ref="B1:J28"/>
  <sheetViews>
    <sheetView zoomScale="110" zoomScaleNormal="110" workbookViewId="0">
      <selection activeCell="B2" sqref="B2:J24"/>
    </sheetView>
  </sheetViews>
  <sheetFormatPr defaultColWidth="12.5703125" defaultRowHeight="15" x14ac:dyDescent="0.25"/>
  <cols>
    <col min="1" max="1" width="4.140625" style="1" customWidth="1"/>
    <col min="2" max="2" width="5.7109375" style="6" customWidth="1"/>
    <col min="3" max="3" width="35.85546875" style="1" customWidth="1"/>
    <col min="4" max="4" width="9.28515625" style="1" customWidth="1"/>
    <col min="5" max="5" width="7.42578125" style="1" customWidth="1"/>
    <col min="6" max="7" width="13.85546875" style="1" customWidth="1"/>
    <col min="8" max="8" width="8.42578125" style="1" customWidth="1"/>
    <col min="9" max="10" width="13.85546875" style="1" customWidth="1"/>
    <col min="11" max="11" width="12.5703125" style="1"/>
    <col min="12" max="12" width="28.5703125" style="1" customWidth="1"/>
    <col min="13" max="16384" width="12.5703125" style="1"/>
  </cols>
  <sheetData>
    <row r="1" spans="2:10" ht="15.75" thickBot="1" x14ac:dyDescent="0.3">
      <c r="B1" s="2"/>
      <c r="C1" s="3"/>
      <c r="D1" s="3"/>
      <c r="E1" s="3"/>
      <c r="F1" s="3"/>
      <c r="G1" s="3"/>
      <c r="H1" s="3"/>
      <c r="I1" s="3"/>
      <c r="J1" s="3"/>
    </row>
    <row r="2" spans="2:10" ht="15.75" customHeight="1" thickBot="1" x14ac:dyDescent="0.3">
      <c r="B2" s="41" t="s">
        <v>49</v>
      </c>
      <c r="C2" s="42"/>
      <c r="D2" s="42"/>
      <c r="E2" s="42"/>
      <c r="F2" s="42"/>
      <c r="G2" s="42"/>
      <c r="H2" s="42"/>
      <c r="I2" s="42"/>
      <c r="J2" s="42"/>
    </row>
    <row r="3" spans="2:10" ht="30.75" thickBot="1" x14ac:dyDescent="0.3">
      <c r="B3" s="15" t="s">
        <v>6</v>
      </c>
      <c r="C3" s="12" t="s">
        <v>7</v>
      </c>
      <c r="D3" s="13" t="s">
        <v>8</v>
      </c>
      <c r="E3" s="14" t="s">
        <v>67</v>
      </c>
      <c r="F3" s="16" t="s">
        <v>9</v>
      </c>
      <c r="G3" s="14" t="s">
        <v>24</v>
      </c>
      <c r="H3" s="15" t="s">
        <v>25</v>
      </c>
      <c r="I3" s="36" t="s">
        <v>65</v>
      </c>
      <c r="J3" s="36" t="s">
        <v>66</v>
      </c>
    </row>
    <row r="4" spans="2:10" ht="15.75" thickBot="1" x14ac:dyDescent="0.3">
      <c r="B4" s="7">
        <v>1</v>
      </c>
      <c r="C4" s="8" t="s">
        <v>55</v>
      </c>
      <c r="D4" s="9" t="s">
        <v>10</v>
      </c>
      <c r="E4" s="7">
        <v>2</v>
      </c>
      <c r="F4" s="10"/>
      <c r="G4" s="10">
        <f>E4*F4</f>
        <v>0</v>
      </c>
      <c r="H4" s="20">
        <f>CILT!K3</f>
        <v>0</v>
      </c>
      <c r="I4" s="38">
        <f>G4*(1+H4)</f>
        <v>0</v>
      </c>
      <c r="J4" s="38">
        <f>I4/12</f>
        <v>0</v>
      </c>
    </row>
    <row r="5" spans="2:10" ht="15.75" thickBot="1" x14ac:dyDescent="0.3">
      <c r="B5" s="7">
        <v>2</v>
      </c>
      <c r="C5" s="8" t="s">
        <v>1</v>
      </c>
      <c r="D5" s="9" t="s">
        <v>10</v>
      </c>
      <c r="E5" s="7">
        <v>4</v>
      </c>
      <c r="F5" s="10"/>
      <c r="G5" s="10">
        <f t="shared" ref="G5:G23" si="0">E5*F5</f>
        <v>0</v>
      </c>
      <c r="H5" s="20">
        <f>$H$4</f>
        <v>0</v>
      </c>
      <c r="I5" s="38">
        <f t="shared" ref="I5:I23" si="1">G5*(1+H5)</f>
        <v>0</v>
      </c>
      <c r="J5" s="38">
        <f t="shared" ref="J5:J23" si="2">I5/12</f>
        <v>0</v>
      </c>
    </row>
    <row r="6" spans="2:10" ht="15.75" thickBot="1" x14ac:dyDescent="0.3">
      <c r="B6" s="7">
        <v>3</v>
      </c>
      <c r="C6" s="8" t="s">
        <v>50</v>
      </c>
      <c r="D6" s="9" t="s">
        <v>10</v>
      </c>
      <c r="E6" s="7">
        <v>1</v>
      </c>
      <c r="F6" s="10"/>
      <c r="G6" s="10">
        <f t="shared" si="0"/>
        <v>0</v>
      </c>
      <c r="H6" s="20">
        <f t="shared" ref="H6:H23" si="3">$H$4</f>
        <v>0</v>
      </c>
      <c r="I6" s="38">
        <f t="shared" si="1"/>
        <v>0</v>
      </c>
      <c r="J6" s="38">
        <f t="shared" si="2"/>
        <v>0</v>
      </c>
    </row>
    <row r="7" spans="2:10" ht="15.75" thickBot="1" x14ac:dyDescent="0.3">
      <c r="B7" s="7">
        <v>4</v>
      </c>
      <c r="C7" s="8" t="s">
        <v>2</v>
      </c>
      <c r="D7" s="9" t="s">
        <v>10</v>
      </c>
      <c r="E7" s="7">
        <v>2</v>
      </c>
      <c r="F7" s="10"/>
      <c r="G7" s="10">
        <f t="shared" si="0"/>
        <v>0</v>
      </c>
      <c r="H7" s="20">
        <f t="shared" si="3"/>
        <v>0</v>
      </c>
      <c r="I7" s="38">
        <f t="shared" si="1"/>
        <v>0</v>
      </c>
      <c r="J7" s="38">
        <f t="shared" si="2"/>
        <v>0</v>
      </c>
    </row>
    <row r="8" spans="2:10" ht="15.75" thickBot="1" x14ac:dyDescent="0.3">
      <c r="B8" s="7">
        <v>5</v>
      </c>
      <c r="C8" s="8" t="s">
        <v>56</v>
      </c>
      <c r="D8" s="9" t="s">
        <v>10</v>
      </c>
      <c r="E8" s="7">
        <v>4</v>
      </c>
      <c r="F8" s="10"/>
      <c r="G8" s="10">
        <f t="shared" si="0"/>
        <v>0</v>
      </c>
      <c r="H8" s="20">
        <f t="shared" si="3"/>
        <v>0</v>
      </c>
      <c r="I8" s="38">
        <f t="shared" si="1"/>
        <v>0</v>
      </c>
      <c r="J8" s="38">
        <f t="shared" si="2"/>
        <v>0</v>
      </c>
    </row>
    <row r="9" spans="2:10" ht="15.75" thickBot="1" x14ac:dyDescent="0.3">
      <c r="B9" s="7">
        <v>6</v>
      </c>
      <c r="C9" s="8" t="s">
        <v>57</v>
      </c>
      <c r="D9" s="9" t="s">
        <v>10</v>
      </c>
      <c r="E9" s="7">
        <v>4</v>
      </c>
      <c r="F9" s="10"/>
      <c r="G9" s="10">
        <f t="shared" si="0"/>
        <v>0</v>
      </c>
      <c r="H9" s="20">
        <f t="shared" si="3"/>
        <v>0</v>
      </c>
      <c r="I9" s="38">
        <f t="shared" si="1"/>
        <v>0</v>
      </c>
      <c r="J9" s="38">
        <f t="shared" si="2"/>
        <v>0</v>
      </c>
    </row>
    <row r="10" spans="2:10" ht="30.75" thickBot="1" x14ac:dyDescent="0.3">
      <c r="B10" s="7">
        <v>7</v>
      </c>
      <c r="C10" s="8" t="s">
        <v>58</v>
      </c>
      <c r="D10" s="9" t="s">
        <v>10</v>
      </c>
      <c r="E10" s="7">
        <v>2</v>
      </c>
      <c r="F10" s="10"/>
      <c r="G10" s="10">
        <f t="shared" si="0"/>
        <v>0</v>
      </c>
      <c r="H10" s="20">
        <f t="shared" si="3"/>
        <v>0</v>
      </c>
      <c r="I10" s="38">
        <f t="shared" si="1"/>
        <v>0</v>
      </c>
      <c r="J10" s="38">
        <f t="shared" si="2"/>
        <v>0</v>
      </c>
    </row>
    <row r="11" spans="2:10" ht="15.75" thickBot="1" x14ac:dyDescent="0.3">
      <c r="B11" s="7">
        <v>8</v>
      </c>
      <c r="C11" s="8" t="s">
        <v>54</v>
      </c>
      <c r="D11" s="9" t="s">
        <v>10</v>
      </c>
      <c r="E11" s="7">
        <v>2</v>
      </c>
      <c r="F11" s="10"/>
      <c r="G11" s="10">
        <f t="shared" si="0"/>
        <v>0</v>
      </c>
      <c r="H11" s="20">
        <f t="shared" si="3"/>
        <v>0</v>
      </c>
      <c r="I11" s="38">
        <f t="shared" si="1"/>
        <v>0</v>
      </c>
      <c r="J11" s="38">
        <f t="shared" si="2"/>
        <v>0</v>
      </c>
    </row>
    <row r="12" spans="2:10" ht="15.75" thickBot="1" x14ac:dyDescent="0.3">
      <c r="B12" s="7">
        <v>9</v>
      </c>
      <c r="C12" s="8" t="s">
        <v>3</v>
      </c>
      <c r="D12" s="9" t="s">
        <v>10</v>
      </c>
      <c r="E12" s="7">
        <v>2</v>
      </c>
      <c r="F12" s="10"/>
      <c r="G12" s="10">
        <f t="shared" si="0"/>
        <v>0</v>
      </c>
      <c r="H12" s="20">
        <f t="shared" si="3"/>
        <v>0</v>
      </c>
      <c r="I12" s="38">
        <f t="shared" si="1"/>
        <v>0</v>
      </c>
      <c r="J12" s="38">
        <f t="shared" si="2"/>
        <v>0</v>
      </c>
    </row>
    <row r="13" spans="2:10" ht="15.75" thickBot="1" x14ac:dyDescent="0.3">
      <c r="B13" s="7">
        <v>10</v>
      </c>
      <c r="C13" s="8" t="s">
        <v>51</v>
      </c>
      <c r="D13" s="9" t="s">
        <v>10</v>
      </c>
      <c r="E13" s="7">
        <v>4</v>
      </c>
      <c r="F13" s="10"/>
      <c r="G13" s="10">
        <f t="shared" si="0"/>
        <v>0</v>
      </c>
      <c r="H13" s="20">
        <f t="shared" si="3"/>
        <v>0</v>
      </c>
      <c r="I13" s="38">
        <f t="shared" si="1"/>
        <v>0</v>
      </c>
      <c r="J13" s="38">
        <f t="shared" si="2"/>
        <v>0</v>
      </c>
    </row>
    <row r="14" spans="2:10" ht="30.75" thickBot="1" x14ac:dyDescent="0.3">
      <c r="B14" s="7">
        <v>11</v>
      </c>
      <c r="C14" s="8" t="s">
        <v>59</v>
      </c>
      <c r="D14" s="9" t="s">
        <v>10</v>
      </c>
      <c r="E14" s="7">
        <v>2</v>
      </c>
      <c r="F14" s="10"/>
      <c r="G14" s="10">
        <f t="shared" si="0"/>
        <v>0</v>
      </c>
      <c r="H14" s="20">
        <f t="shared" si="3"/>
        <v>0</v>
      </c>
      <c r="I14" s="38">
        <f t="shared" si="1"/>
        <v>0</v>
      </c>
      <c r="J14" s="38">
        <f t="shared" si="2"/>
        <v>0</v>
      </c>
    </row>
    <row r="15" spans="2:10" ht="30.75" thickBot="1" x14ac:dyDescent="0.3">
      <c r="B15" s="7">
        <v>12</v>
      </c>
      <c r="C15" s="8" t="s">
        <v>60</v>
      </c>
      <c r="D15" s="9" t="s">
        <v>10</v>
      </c>
      <c r="E15" s="7">
        <v>4</v>
      </c>
      <c r="F15" s="10"/>
      <c r="G15" s="10">
        <f t="shared" si="0"/>
        <v>0</v>
      </c>
      <c r="H15" s="20">
        <f t="shared" si="3"/>
        <v>0</v>
      </c>
      <c r="I15" s="38">
        <f t="shared" si="1"/>
        <v>0</v>
      </c>
      <c r="J15" s="38">
        <f t="shared" si="2"/>
        <v>0</v>
      </c>
    </row>
    <row r="16" spans="2:10" ht="15.75" thickBot="1" x14ac:dyDescent="0.3">
      <c r="B16" s="7">
        <v>13</v>
      </c>
      <c r="C16" s="8" t="s">
        <v>61</v>
      </c>
      <c r="D16" s="9" t="s">
        <v>10</v>
      </c>
      <c r="E16" s="7">
        <v>2</v>
      </c>
      <c r="F16" s="10"/>
      <c r="G16" s="10">
        <f t="shared" si="0"/>
        <v>0</v>
      </c>
      <c r="H16" s="20">
        <f t="shared" si="3"/>
        <v>0</v>
      </c>
      <c r="I16" s="38">
        <f t="shared" si="1"/>
        <v>0</v>
      </c>
      <c r="J16" s="38">
        <f t="shared" si="2"/>
        <v>0</v>
      </c>
    </row>
    <row r="17" spans="2:10" ht="30.75" thickBot="1" x14ac:dyDescent="0.3">
      <c r="B17" s="7">
        <v>14</v>
      </c>
      <c r="C17" s="8" t="s">
        <v>62</v>
      </c>
      <c r="D17" s="9" t="s">
        <v>10</v>
      </c>
      <c r="E17" s="7">
        <v>2</v>
      </c>
      <c r="F17" s="10"/>
      <c r="G17" s="10">
        <f t="shared" si="0"/>
        <v>0</v>
      </c>
      <c r="H17" s="20">
        <f t="shared" si="3"/>
        <v>0</v>
      </c>
      <c r="I17" s="38">
        <f t="shared" si="1"/>
        <v>0</v>
      </c>
      <c r="J17" s="38">
        <f t="shared" si="2"/>
        <v>0</v>
      </c>
    </row>
    <row r="18" spans="2:10" ht="15.75" thickBot="1" x14ac:dyDescent="0.3">
      <c r="B18" s="7">
        <v>15</v>
      </c>
      <c r="C18" s="8" t="s">
        <v>63</v>
      </c>
      <c r="D18" s="9" t="s">
        <v>10</v>
      </c>
      <c r="E18" s="7">
        <v>1</v>
      </c>
      <c r="F18" s="10"/>
      <c r="G18" s="10">
        <f t="shared" si="0"/>
        <v>0</v>
      </c>
      <c r="H18" s="20">
        <f t="shared" si="3"/>
        <v>0</v>
      </c>
      <c r="I18" s="38">
        <f t="shared" si="1"/>
        <v>0</v>
      </c>
      <c r="J18" s="38">
        <f t="shared" si="2"/>
        <v>0</v>
      </c>
    </row>
    <row r="19" spans="2:10" ht="15.75" thickBot="1" x14ac:dyDescent="0.3">
      <c r="B19" s="7">
        <v>16</v>
      </c>
      <c r="C19" s="8" t="s">
        <v>64</v>
      </c>
      <c r="D19" s="9" t="s">
        <v>10</v>
      </c>
      <c r="E19" s="7">
        <v>2</v>
      </c>
      <c r="F19" s="10"/>
      <c r="G19" s="10">
        <f t="shared" si="0"/>
        <v>0</v>
      </c>
      <c r="H19" s="20">
        <f t="shared" si="3"/>
        <v>0</v>
      </c>
      <c r="I19" s="38">
        <f t="shared" si="1"/>
        <v>0</v>
      </c>
      <c r="J19" s="38">
        <f t="shared" si="2"/>
        <v>0</v>
      </c>
    </row>
    <row r="20" spans="2:10" ht="15.75" thickBot="1" x14ac:dyDescent="0.3">
      <c r="B20" s="7">
        <v>17</v>
      </c>
      <c r="C20" s="8" t="s">
        <v>4</v>
      </c>
      <c r="D20" s="9" t="s">
        <v>10</v>
      </c>
      <c r="E20" s="7">
        <v>2</v>
      </c>
      <c r="F20" s="10"/>
      <c r="G20" s="10">
        <f t="shared" si="0"/>
        <v>0</v>
      </c>
      <c r="H20" s="20">
        <f t="shared" si="3"/>
        <v>0</v>
      </c>
      <c r="I20" s="38">
        <f t="shared" si="1"/>
        <v>0</v>
      </c>
      <c r="J20" s="38">
        <f t="shared" si="2"/>
        <v>0</v>
      </c>
    </row>
    <row r="21" spans="2:10" ht="30.75" thickBot="1" x14ac:dyDescent="0.3">
      <c r="B21" s="7">
        <v>18</v>
      </c>
      <c r="C21" s="8" t="s">
        <v>52</v>
      </c>
      <c r="D21" s="9" t="s">
        <v>10</v>
      </c>
      <c r="E21" s="7">
        <v>2</v>
      </c>
      <c r="F21" s="10"/>
      <c r="G21" s="10">
        <f t="shared" si="0"/>
        <v>0</v>
      </c>
      <c r="H21" s="20">
        <f t="shared" si="3"/>
        <v>0</v>
      </c>
      <c r="I21" s="38">
        <f t="shared" si="1"/>
        <v>0</v>
      </c>
      <c r="J21" s="38">
        <f t="shared" si="2"/>
        <v>0</v>
      </c>
    </row>
    <row r="22" spans="2:10" ht="15.75" thickBot="1" x14ac:dyDescent="0.3">
      <c r="B22" s="7">
        <v>19</v>
      </c>
      <c r="C22" s="8" t="s">
        <v>5</v>
      </c>
      <c r="D22" s="9" t="s">
        <v>10</v>
      </c>
      <c r="E22" s="7">
        <v>2</v>
      </c>
      <c r="F22" s="10"/>
      <c r="G22" s="10">
        <f t="shared" si="0"/>
        <v>0</v>
      </c>
      <c r="H22" s="20">
        <f t="shared" si="3"/>
        <v>0</v>
      </c>
      <c r="I22" s="38">
        <f t="shared" si="1"/>
        <v>0</v>
      </c>
      <c r="J22" s="38">
        <f t="shared" si="2"/>
        <v>0</v>
      </c>
    </row>
    <row r="23" spans="2:10" ht="30.75" thickBot="1" x14ac:dyDescent="0.3">
      <c r="B23" s="7">
        <v>20</v>
      </c>
      <c r="C23" s="8" t="s">
        <v>53</v>
      </c>
      <c r="D23" s="9" t="s">
        <v>10</v>
      </c>
      <c r="E23" s="7">
        <v>2</v>
      </c>
      <c r="F23" s="10"/>
      <c r="G23" s="10">
        <f t="shared" si="0"/>
        <v>0</v>
      </c>
      <c r="H23" s="20">
        <f t="shared" si="3"/>
        <v>0</v>
      </c>
      <c r="I23" s="38">
        <f t="shared" si="1"/>
        <v>0</v>
      </c>
      <c r="J23" s="38">
        <f t="shared" si="2"/>
        <v>0</v>
      </c>
    </row>
    <row r="24" spans="2:10" ht="15.75" thickBot="1" x14ac:dyDescent="0.3">
      <c r="B24" s="17"/>
      <c r="C24" s="11"/>
      <c r="D24" s="11"/>
      <c r="E24" s="11"/>
      <c r="F24" s="19"/>
      <c r="G24" s="19">
        <f>SUM(G4:G23)</f>
        <v>0</v>
      </c>
      <c r="H24" s="18"/>
      <c r="I24" s="37">
        <f t="shared" ref="I24:J24" si="4">SUM(I4:I23)</f>
        <v>0</v>
      </c>
      <c r="J24" s="37">
        <f t="shared" si="4"/>
        <v>0</v>
      </c>
    </row>
    <row r="25" spans="2:10" ht="15" customHeight="1" x14ac:dyDescent="0.25">
      <c r="B25" s="4"/>
      <c r="E25" s="5"/>
      <c r="G25" s="29"/>
    </row>
    <row r="26" spans="2:10" ht="15" customHeight="1" x14ac:dyDescent="0.25">
      <c r="B26" s="4"/>
    </row>
    <row r="27" spans="2:10" ht="15" customHeight="1" x14ac:dyDescent="0.25">
      <c r="B27" s="4"/>
    </row>
    <row r="28" spans="2:10" x14ac:dyDescent="0.25">
      <c r="B28" s="4"/>
    </row>
  </sheetData>
  <mergeCells count="1">
    <mergeCell ref="B2:J2"/>
  </mergeCells>
  <phoneticPr fontId="3" type="noConversion"/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2CDD3-ED9F-4FE7-A9EA-ED7829E7A8AD}">
  <dimension ref="B1:I21"/>
  <sheetViews>
    <sheetView tabSelected="1" topLeftCell="A3" workbookViewId="0">
      <selection activeCell="L15" sqref="L15"/>
    </sheetView>
  </sheetViews>
  <sheetFormatPr defaultRowHeight="15" x14ac:dyDescent="0.25"/>
  <cols>
    <col min="1" max="1" width="4.28515625" style="22" customWidth="1"/>
    <col min="2" max="2" width="8.140625" style="22" customWidth="1"/>
    <col min="3" max="3" width="6.42578125" style="21" customWidth="1"/>
    <col min="4" max="4" width="52.140625" style="22" customWidth="1"/>
    <col min="5" max="5" width="11.28515625" style="21" customWidth="1"/>
    <col min="6" max="7" width="9.140625" style="21"/>
    <col min="8" max="8" width="15.7109375" style="21" customWidth="1"/>
    <col min="9" max="9" width="16.85546875" style="21" customWidth="1"/>
    <col min="10" max="16384" width="9.140625" style="22"/>
  </cols>
  <sheetData>
    <row r="1" spans="2:9" ht="15.75" customHeight="1" x14ac:dyDescent="0.25"/>
    <row r="2" spans="2:9" ht="15.75" customHeight="1" x14ac:dyDescent="0.25">
      <c r="B2" s="62" t="s">
        <v>71</v>
      </c>
    </row>
    <row r="3" spans="2:9" ht="15.75" customHeight="1" x14ac:dyDescent="0.25">
      <c r="B3" s="62" t="s">
        <v>70</v>
      </c>
    </row>
    <row r="4" spans="2:9" ht="15.75" customHeight="1" x14ac:dyDescent="0.25"/>
    <row r="5" spans="2:9" ht="35.25" customHeight="1" x14ac:dyDescent="0.25">
      <c r="B5" s="63" t="s">
        <v>68</v>
      </c>
      <c r="C5" s="63"/>
      <c r="D5" s="48" t="s">
        <v>73</v>
      </c>
      <c r="E5" s="48"/>
      <c r="F5" s="48"/>
      <c r="G5" s="48"/>
      <c r="H5" s="48"/>
      <c r="I5" s="48"/>
    </row>
    <row r="6" spans="2:9" ht="15.75" customHeight="1" x14ac:dyDescent="0.25"/>
    <row r="7" spans="2:9" ht="15.75" customHeight="1" x14ac:dyDescent="0.25">
      <c r="B7" s="22" t="s">
        <v>69</v>
      </c>
    </row>
    <row r="8" spans="2:9" ht="15.75" customHeight="1" x14ac:dyDescent="0.25"/>
    <row r="9" spans="2:9" ht="36" customHeight="1" x14ac:dyDescent="0.25">
      <c r="B9" s="48" t="s">
        <v>72</v>
      </c>
      <c r="C9" s="48"/>
      <c r="D9" s="48"/>
      <c r="E9" s="48"/>
      <c r="F9" s="48"/>
      <c r="G9" s="48"/>
      <c r="H9" s="48"/>
      <c r="I9" s="48"/>
    </row>
    <row r="10" spans="2:9" ht="15.75" thickBot="1" x14ac:dyDescent="0.3"/>
    <row r="11" spans="2:9" ht="30.75" thickBot="1" x14ac:dyDescent="0.3">
      <c r="B11" s="25" t="s">
        <v>11</v>
      </c>
      <c r="C11" s="25" t="s">
        <v>12</v>
      </c>
      <c r="D11" s="25" t="s">
        <v>13</v>
      </c>
      <c r="E11" s="26" t="s">
        <v>18</v>
      </c>
      <c r="F11" s="25" t="s">
        <v>10</v>
      </c>
      <c r="G11" s="25" t="s">
        <v>14</v>
      </c>
      <c r="H11" s="25" t="s">
        <v>15</v>
      </c>
      <c r="I11" s="25" t="s">
        <v>16</v>
      </c>
    </row>
    <row r="12" spans="2:9" ht="60.75" thickBot="1" x14ac:dyDescent="0.3">
      <c r="B12" s="39">
        <v>1</v>
      </c>
      <c r="C12" s="23">
        <v>1</v>
      </c>
      <c r="D12" s="24" t="s">
        <v>20</v>
      </c>
      <c r="E12" s="23">
        <v>3557</v>
      </c>
      <c r="F12" s="23" t="s">
        <v>17</v>
      </c>
      <c r="G12" s="23">
        <v>12</v>
      </c>
      <c r="H12" s="27">
        <v>0</v>
      </c>
      <c r="I12" s="27">
        <f>H12*12</f>
        <v>0</v>
      </c>
    </row>
    <row r="13" spans="2:9" ht="60.75" thickBot="1" x14ac:dyDescent="0.3">
      <c r="B13" s="39"/>
      <c r="C13" s="23">
        <v>2</v>
      </c>
      <c r="D13" s="24" t="s">
        <v>21</v>
      </c>
      <c r="E13" s="23">
        <v>3557</v>
      </c>
      <c r="F13" s="23" t="s">
        <v>17</v>
      </c>
      <c r="G13" s="23">
        <v>12</v>
      </c>
      <c r="H13" s="27">
        <v>0</v>
      </c>
      <c r="I13" s="27">
        <f t="shared" ref="I13:I16" si="0">H13*12</f>
        <v>0</v>
      </c>
    </row>
    <row r="14" spans="2:9" ht="60.75" thickBot="1" x14ac:dyDescent="0.3">
      <c r="B14" s="39"/>
      <c r="C14" s="23">
        <v>3</v>
      </c>
      <c r="D14" s="24" t="s">
        <v>22</v>
      </c>
      <c r="E14" s="23">
        <v>3557</v>
      </c>
      <c r="F14" s="23" t="s">
        <v>17</v>
      </c>
      <c r="G14" s="23">
        <v>12</v>
      </c>
      <c r="H14" s="27">
        <v>0</v>
      </c>
      <c r="I14" s="27">
        <f t="shared" si="0"/>
        <v>0</v>
      </c>
    </row>
    <row r="15" spans="2:9" ht="60.75" thickBot="1" x14ac:dyDescent="0.3">
      <c r="B15" s="39"/>
      <c r="C15" s="23">
        <v>4</v>
      </c>
      <c r="D15" s="24" t="s">
        <v>23</v>
      </c>
      <c r="E15" s="23">
        <v>3557</v>
      </c>
      <c r="F15" s="23" t="s">
        <v>17</v>
      </c>
      <c r="G15" s="23">
        <v>12</v>
      </c>
      <c r="H15" s="27">
        <v>0</v>
      </c>
      <c r="I15" s="27">
        <f t="shared" si="0"/>
        <v>0</v>
      </c>
    </row>
    <row r="16" spans="2:9" ht="30.75" thickBot="1" x14ac:dyDescent="0.3">
      <c r="B16" s="39"/>
      <c r="C16" s="23">
        <v>5</v>
      </c>
      <c r="D16" s="24" t="s">
        <v>19</v>
      </c>
      <c r="E16" s="23">
        <v>6472</v>
      </c>
      <c r="F16" s="23" t="s">
        <v>17</v>
      </c>
      <c r="G16" s="23">
        <v>12</v>
      </c>
      <c r="H16" s="27">
        <f>Materiais!J24</f>
        <v>0</v>
      </c>
      <c r="I16" s="27">
        <f t="shared" si="0"/>
        <v>0</v>
      </c>
    </row>
    <row r="17" spans="2:9" ht="16.5" thickBot="1" x14ac:dyDescent="0.3">
      <c r="B17" s="40" t="s">
        <v>0</v>
      </c>
      <c r="C17" s="40"/>
      <c r="D17" s="40"/>
      <c r="E17" s="40"/>
      <c r="F17" s="40"/>
      <c r="G17" s="40"/>
      <c r="H17" s="28">
        <f>SUM(H12:H16)</f>
        <v>0</v>
      </c>
      <c r="I17" s="28">
        <f>SUM(I12:I16)</f>
        <v>0</v>
      </c>
    </row>
    <row r="19" spans="2:9" ht="233.25" customHeight="1" x14ac:dyDescent="0.25">
      <c r="B19" s="48" t="s">
        <v>74</v>
      </c>
      <c r="C19" s="48"/>
      <c r="D19" s="48"/>
      <c r="E19" s="48"/>
      <c r="F19" s="48"/>
      <c r="G19" s="48"/>
      <c r="H19" s="48"/>
      <c r="I19" s="48"/>
    </row>
    <row r="21" spans="2:9" ht="99.75" customHeight="1" x14ac:dyDescent="0.25">
      <c r="B21" s="64" t="s">
        <v>75</v>
      </c>
      <c r="C21" s="64"/>
      <c r="D21" s="64"/>
      <c r="E21" s="64"/>
      <c r="F21" s="64"/>
      <c r="G21" s="64"/>
      <c r="H21" s="64"/>
      <c r="I21" s="64"/>
    </row>
  </sheetData>
  <mergeCells count="7">
    <mergeCell ref="B19:I19"/>
    <mergeCell ref="B21:I21"/>
    <mergeCell ref="B12:B16"/>
    <mergeCell ref="B17:G17"/>
    <mergeCell ref="B5:C5"/>
    <mergeCell ref="D5:I5"/>
    <mergeCell ref="B9:I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0D467-34BB-4A47-B4F0-3DD1562E96C8}">
  <dimension ref="B1:N12"/>
  <sheetViews>
    <sheetView workbookViewId="0">
      <selection activeCell="H20" sqref="H20"/>
    </sheetView>
  </sheetViews>
  <sheetFormatPr defaultColWidth="12.5703125" defaultRowHeight="15" x14ac:dyDescent="0.25"/>
  <cols>
    <col min="1" max="1" width="4" style="30" customWidth="1"/>
    <col min="2" max="2" width="4.7109375" style="30" customWidth="1"/>
    <col min="3" max="3" width="22.140625" style="30" customWidth="1"/>
    <col min="4" max="4" width="8.5703125" style="30" customWidth="1"/>
    <col min="5" max="5" width="9" style="30" customWidth="1"/>
    <col min="6" max="6" width="8.5703125" style="30" customWidth="1"/>
    <col min="7" max="7" width="22.140625" style="30" customWidth="1"/>
    <col min="8" max="8" width="10" style="30" customWidth="1"/>
    <col min="9" max="9" width="9.5703125" style="30" customWidth="1"/>
    <col min="10" max="10" width="6.42578125" style="30" customWidth="1"/>
    <col min="11" max="11" width="11.42578125" style="30" customWidth="1"/>
    <col min="12" max="12" width="8" style="30" customWidth="1"/>
    <col min="13" max="13" width="4.7109375" style="30" customWidth="1"/>
    <col min="14" max="16384" width="12.5703125" style="30"/>
  </cols>
  <sheetData>
    <row r="1" spans="2:14" ht="15.75" thickBot="1" x14ac:dyDescent="0.3"/>
    <row r="2" spans="2:14" ht="46.5" customHeight="1" thickBot="1" x14ac:dyDescent="0.3">
      <c r="B2" s="45" t="s">
        <v>47</v>
      </c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2:14" ht="30" customHeight="1" thickBot="1" x14ac:dyDescent="0.3">
      <c r="B3" s="51" t="s">
        <v>26</v>
      </c>
      <c r="C3" s="52"/>
      <c r="D3" s="51" t="s">
        <v>27</v>
      </c>
      <c r="E3" s="53"/>
      <c r="F3" s="53"/>
      <c r="G3" s="54" t="s">
        <v>46</v>
      </c>
      <c r="H3" s="55"/>
      <c r="I3" s="57" t="s">
        <v>45</v>
      </c>
      <c r="J3" s="58"/>
      <c r="K3" s="60">
        <f>((1+H5)*(1+H6))/(1-H7)-1</f>
        <v>0</v>
      </c>
      <c r="L3" s="58"/>
    </row>
    <row r="4" spans="2:14" ht="30.75" thickBot="1" x14ac:dyDescent="0.3">
      <c r="B4" s="44"/>
      <c r="C4" s="44"/>
      <c r="D4" s="32" t="s">
        <v>28</v>
      </c>
      <c r="E4" s="32" t="s">
        <v>29</v>
      </c>
      <c r="F4" s="32" t="s">
        <v>30</v>
      </c>
      <c r="G4" s="56"/>
      <c r="H4" s="56"/>
      <c r="I4" s="59"/>
      <c r="J4" s="59"/>
      <c r="K4" s="59"/>
      <c r="L4" s="59"/>
      <c r="N4" s="31"/>
    </row>
    <row r="5" spans="2:14" ht="30" customHeight="1" thickBot="1" x14ac:dyDescent="0.3">
      <c r="B5" s="33">
        <v>1</v>
      </c>
      <c r="C5" s="24" t="s">
        <v>42</v>
      </c>
      <c r="D5" s="34"/>
      <c r="E5" s="34"/>
      <c r="F5" s="34"/>
      <c r="G5" s="35" t="s">
        <v>42</v>
      </c>
      <c r="H5" s="61">
        <v>0</v>
      </c>
      <c r="I5" s="46" t="s">
        <v>44</v>
      </c>
      <c r="J5" s="46"/>
      <c r="K5" s="46"/>
      <c r="L5" s="46"/>
    </row>
    <row r="6" spans="2:14" ht="30" customHeight="1" thickBot="1" x14ac:dyDescent="0.3">
      <c r="B6" s="33">
        <v>2</v>
      </c>
      <c r="C6" s="24" t="s">
        <v>32</v>
      </c>
      <c r="D6" s="34"/>
      <c r="E6" s="34"/>
      <c r="F6" s="34"/>
      <c r="G6" s="35" t="s">
        <v>32</v>
      </c>
      <c r="H6" s="61">
        <v>0</v>
      </c>
      <c r="I6" s="46" t="s">
        <v>31</v>
      </c>
      <c r="J6" s="46"/>
      <c r="K6" s="46"/>
      <c r="L6" s="46"/>
    </row>
    <row r="7" spans="2:14" ht="30" customHeight="1" thickBot="1" x14ac:dyDescent="0.3">
      <c r="B7" s="33">
        <v>3</v>
      </c>
      <c r="C7" s="24" t="s">
        <v>43</v>
      </c>
      <c r="D7" s="50"/>
      <c r="E7" s="44"/>
      <c r="F7" s="44"/>
      <c r="G7" s="35" t="s">
        <v>43</v>
      </c>
      <c r="H7" s="61">
        <v>0</v>
      </c>
      <c r="I7" s="47" t="s">
        <v>48</v>
      </c>
      <c r="J7" s="47"/>
      <c r="K7" s="47"/>
      <c r="L7" s="47"/>
    </row>
    <row r="8" spans="2:14" ht="30" customHeight="1" thickBot="1" x14ac:dyDescent="0.3">
      <c r="B8" s="33" t="s">
        <v>38</v>
      </c>
      <c r="C8" s="24" t="s">
        <v>33</v>
      </c>
      <c r="D8" s="50"/>
      <c r="E8" s="44"/>
      <c r="F8" s="44"/>
      <c r="G8" s="35" t="s">
        <v>33</v>
      </c>
      <c r="H8" s="61">
        <v>0</v>
      </c>
      <c r="I8" s="48"/>
      <c r="J8" s="48"/>
      <c r="K8" s="48"/>
      <c r="L8" s="48"/>
    </row>
    <row r="9" spans="2:14" ht="30" customHeight="1" thickBot="1" x14ac:dyDescent="0.3">
      <c r="B9" s="33" t="s">
        <v>39</v>
      </c>
      <c r="C9" s="24" t="s">
        <v>34</v>
      </c>
      <c r="D9" s="50"/>
      <c r="E9" s="44"/>
      <c r="F9" s="44"/>
      <c r="G9" s="35" t="s">
        <v>34</v>
      </c>
      <c r="H9" s="61">
        <v>0</v>
      </c>
      <c r="I9" s="48"/>
      <c r="J9" s="48"/>
      <c r="K9" s="48"/>
      <c r="L9" s="48"/>
    </row>
    <row r="10" spans="2:14" ht="30" customHeight="1" thickBot="1" x14ac:dyDescent="0.3">
      <c r="B10" s="33" t="s">
        <v>40</v>
      </c>
      <c r="C10" s="24" t="s">
        <v>35</v>
      </c>
      <c r="D10" s="50"/>
      <c r="E10" s="44"/>
      <c r="F10" s="44"/>
      <c r="G10" s="35" t="s">
        <v>35</v>
      </c>
      <c r="H10" s="61">
        <v>0</v>
      </c>
      <c r="I10" s="48"/>
      <c r="J10" s="48"/>
      <c r="K10" s="48"/>
      <c r="L10" s="48"/>
    </row>
    <row r="11" spans="2:14" ht="30" customHeight="1" thickBot="1" x14ac:dyDescent="0.3">
      <c r="B11" s="33" t="s">
        <v>41</v>
      </c>
      <c r="C11" s="24" t="s">
        <v>36</v>
      </c>
      <c r="D11" s="50"/>
      <c r="E11" s="44"/>
      <c r="F11" s="44"/>
      <c r="G11" s="35" t="s">
        <v>36</v>
      </c>
      <c r="H11" s="61">
        <v>0</v>
      </c>
      <c r="I11" s="49"/>
      <c r="J11" s="49"/>
      <c r="K11" s="49"/>
      <c r="L11" s="49"/>
    </row>
    <row r="12" spans="2:14" ht="30" customHeight="1" thickBot="1" x14ac:dyDescent="0.3">
      <c r="B12" s="43" t="s">
        <v>37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</row>
  </sheetData>
  <mergeCells count="15">
    <mergeCell ref="B12:L12"/>
    <mergeCell ref="B2:L2"/>
    <mergeCell ref="I6:L6"/>
    <mergeCell ref="I5:L5"/>
    <mergeCell ref="I7:L11"/>
    <mergeCell ref="D10:F10"/>
    <mergeCell ref="D11:F11"/>
    <mergeCell ref="D7:F7"/>
    <mergeCell ref="D8:F8"/>
    <mergeCell ref="D9:F9"/>
    <mergeCell ref="B3:C4"/>
    <mergeCell ref="D3:F3"/>
    <mergeCell ref="G3:H4"/>
    <mergeCell ref="I3:J4"/>
    <mergeCell ref="K3:L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activity xmlns="daec6743-c973-404e-a323-100dd5ff9e59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911C4770B81342BEB798D831453045" ma:contentTypeVersion="17" ma:contentTypeDescription="Create a new document." ma:contentTypeScope="" ma:versionID="1cd94810acc2469c5c334d9ebf72ea5b">
  <xsd:schema xmlns:xsd="http://www.w3.org/2001/XMLSchema" xmlns:xs="http://www.w3.org/2001/XMLSchema" xmlns:p="http://schemas.microsoft.com/office/2006/metadata/properties" xmlns:ns1="http://schemas.microsoft.com/sharepoint/v3" xmlns:ns3="d59026d4-742b-4a57-97e5-8193f6ca8c08" xmlns:ns4="daec6743-c973-404e-a323-100dd5ff9e59" targetNamespace="http://schemas.microsoft.com/office/2006/metadata/properties" ma:root="true" ma:fieldsID="92e25aaf7d000cfdcbb863782ca3b7f8" ns1:_="" ns3:_="" ns4:_="">
    <xsd:import namespace="http://schemas.microsoft.com/sharepoint/v3"/>
    <xsd:import namespace="d59026d4-742b-4a57-97e5-8193f6ca8c08"/>
    <xsd:import namespace="daec6743-c973-404e-a323-100dd5ff9e5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1:_ip_UnifiedCompliancePolicyProperties" minOccurs="0"/>
                <xsd:element ref="ns1:_ip_UnifiedCompliancePolicyUIAction" minOccurs="0"/>
                <xsd:element ref="ns4:_activity" minOccurs="0"/>
                <xsd:element ref="ns4:MediaLengthInSeconds" minOccurs="0"/>
                <xsd:element ref="ns4:MediaServiceSearchProperties" minOccurs="0"/>
                <xsd:element ref="ns4:MediaServiceObjectDetectorVersions" minOccurs="0"/>
                <xsd:element ref="ns4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9026d4-742b-4a57-97e5-8193f6ca8c0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ec6743-c973-404e-a323-100dd5ff9e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272517-212F-4FF2-AC96-E111520D1271}">
  <ds:schemaRefs>
    <ds:schemaRef ds:uri="http://schemas.microsoft.com/sharepoint/v3"/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d59026d4-742b-4a57-97e5-8193f6ca8c08"/>
    <ds:schemaRef ds:uri="http://schemas.microsoft.com/office/2006/documentManagement/types"/>
    <ds:schemaRef ds:uri="http://www.w3.org/XML/1998/namespace"/>
    <ds:schemaRef ds:uri="daec6743-c973-404e-a323-100dd5ff9e59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AC2C5E19-5634-4DCD-BD02-37D729CD1C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59026d4-742b-4a57-97e5-8193f6ca8c08"/>
    <ds:schemaRef ds:uri="daec6743-c973-404e-a323-100dd5ff9e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8E43A24-C675-45F2-951D-D59E7BDC4D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Materiais</vt:lpstr>
      <vt:lpstr>Proposta Geral</vt:lpstr>
      <vt:lpstr>CILT</vt:lpstr>
      <vt:lpstr>CILT!Area_de_impressao</vt:lpstr>
      <vt:lpstr>Materiais!Area_de_impressao</vt:lpstr>
      <vt:lpstr>'Proposta Geral'!Area_de_impressao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Celio Santana Lisboa</dc:creator>
  <cp:lastModifiedBy>Celio Santana Lisboa</cp:lastModifiedBy>
  <cp:lastPrinted>2025-03-25T00:42:35Z</cp:lastPrinted>
  <dcterms:created xsi:type="dcterms:W3CDTF">2024-09-17T13:36:58Z</dcterms:created>
  <dcterms:modified xsi:type="dcterms:W3CDTF">2025-03-25T00:42:46Z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0x0101004B911C4770B81342BEB798D831453045</vt:lpwstr>
  </property>
</Properties>
</file>